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15360" windowHeight="9570"/>
  </bookViews>
  <sheets>
    <sheet name="推移" sheetId="1" r:id="rId1"/>
    <sheet name="税率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F74" i="1"/>
  <c r="B74" i="1"/>
  <c r="C74" i="1"/>
  <c r="C90" i="1"/>
  <c r="D90" i="1"/>
  <c r="E90" i="1"/>
  <c r="F90" i="1"/>
  <c r="B90" i="1"/>
  <c r="D77" i="1"/>
  <c r="E77" i="1"/>
  <c r="F77" i="1"/>
  <c r="C77" i="1"/>
  <c r="D74" i="1"/>
  <c r="B51" i="1"/>
  <c r="B4" i="1"/>
  <c r="E4" i="1"/>
  <c r="E51" i="1"/>
  <c r="C4" i="1"/>
  <c r="C51" i="1"/>
  <c r="F4" i="1"/>
  <c r="F51" i="1"/>
  <c r="D4" i="1"/>
  <c r="D51" i="1"/>
  <c r="C26" i="1"/>
  <c r="E26" i="1"/>
  <c r="F26" i="1"/>
  <c r="F27" i="1"/>
  <c r="F29" i="1"/>
  <c r="D26" i="1"/>
  <c r="B26" i="1"/>
  <c r="B27" i="1"/>
  <c r="B29" i="1"/>
  <c r="E27" i="1"/>
  <c r="E29" i="1"/>
  <c r="C27" i="1"/>
  <c r="C29" i="1"/>
  <c r="D27" i="1"/>
  <c r="D29" i="1"/>
  <c r="D43" i="1"/>
  <c r="E43" i="1"/>
  <c r="E44" i="1"/>
  <c r="C43" i="1"/>
  <c r="F43" i="1"/>
  <c r="B43" i="1"/>
  <c r="B44" i="1"/>
  <c r="B45" i="1"/>
  <c r="B48" i="1"/>
  <c r="E45" i="1"/>
  <c r="F44" i="1"/>
  <c r="F45" i="1"/>
  <c r="F48" i="1"/>
  <c r="C44" i="1"/>
  <c r="C45" i="1"/>
  <c r="C48" i="1"/>
  <c r="D44" i="1"/>
  <c r="D45" i="1"/>
  <c r="D48" i="1"/>
  <c r="E48" i="1"/>
  <c r="C49" i="1"/>
  <c r="C50" i="1"/>
  <c r="C52" i="1"/>
  <c r="D49" i="1"/>
  <c r="D50" i="1"/>
  <c r="D52" i="1"/>
  <c r="F49" i="1"/>
  <c r="F50" i="1"/>
  <c r="F52" i="1"/>
  <c r="B49" i="1"/>
  <c r="B50" i="1"/>
  <c r="B52" i="1"/>
  <c r="E49" i="1"/>
  <c r="E50" i="1"/>
  <c r="E52" i="1"/>
  <c r="B88" i="1"/>
  <c r="C89" i="1"/>
  <c r="C88" i="1"/>
  <c r="D89" i="1"/>
  <c r="D88" i="1"/>
  <c r="E89" i="1"/>
  <c r="E88" i="1"/>
  <c r="F89" i="1"/>
  <c r="F88" i="1"/>
</calcChain>
</file>

<file path=xl/sharedStrings.xml><?xml version="1.0" encoding="utf-8"?>
<sst xmlns="http://schemas.openxmlformats.org/spreadsheetml/2006/main" count="86" uniqueCount="85">
  <si>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</si>
  <si>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</si>
  <si>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</si>
  <si>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</si>
  <si>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</si>
  <si>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売上高</t>
    <rPh sb="0" eb="2">
      <t>ウリアゲ</t>
    </rPh>
    <rPh sb="2" eb="3">
      <t>ダカ</t>
    </rPh>
    <phoneticPr fontId="1"/>
  </si>
  <si>
    <t>売上総利益</t>
    <rPh sb="0" eb="2">
      <t>ウリアゲ</t>
    </rPh>
    <rPh sb="2" eb="5">
      <t>ソウリエキ</t>
    </rPh>
    <phoneticPr fontId="1"/>
  </si>
  <si>
    <t>旅費交通費</t>
    <rPh sb="0" eb="2">
      <t>リョヒ</t>
    </rPh>
    <rPh sb="2" eb="5">
      <t>コウツウヒ</t>
    </rPh>
    <phoneticPr fontId="1"/>
  </si>
  <si>
    <t>経費合計</t>
    <rPh sb="0" eb="2">
      <t>ケイヒ</t>
    </rPh>
    <rPh sb="2" eb="4">
      <t>ゴウケイ</t>
    </rPh>
    <phoneticPr fontId="1"/>
  </si>
  <si>
    <t>利益</t>
    <rPh sb="0" eb="2">
      <t>リエキ</t>
    </rPh>
    <phoneticPr fontId="1"/>
  </si>
  <si>
    <t>青色申告特別控除</t>
    <rPh sb="0" eb="2">
      <t>アオイロ</t>
    </rPh>
    <rPh sb="2" eb="4">
      <t>シンコク</t>
    </rPh>
    <rPh sb="4" eb="6">
      <t>トクベツ</t>
    </rPh>
    <rPh sb="6" eb="8">
      <t>コウジョ</t>
    </rPh>
    <phoneticPr fontId="1"/>
  </si>
  <si>
    <t>事業所得</t>
    <rPh sb="0" eb="2">
      <t>ジギョウ</t>
    </rPh>
    <rPh sb="2" eb="4">
      <t>ショトク</t>
    </rPh>
    <phoneticPr fontId="1"/>
  </si>
  <si>
    <t>売上原価</t>
    <rPh sb="0" eb="2">
      <t>ウリアゲ</t>
    </rPh>
    <rPh sb="2" eb="4">
      <t>ゲンカ</t>
    </rPh>
    <phoneticPr fontId="1"/>
  </si>
  <si>
    <t>租税公課</t>
    <phoneticPr fontId="1"/>
  </si>
  <si>
    <t>水道光熱費</t>
    <phoneticPr fontId="1"/>
  </si>
  <si>
    <t>荷造運賃</t>
    <rPh sb="0" eb="2">
      <t>ニヅク</t>
    </rPh>
    <rPh sb="2" eb="4">
      <t>ウンチン</t>
    </rPh>
    <phoneticPr fontId="1"/>
  </si>
  <si>
    <t>通信費</t>
    <rPh sb="0" eb="3">
      <t>ツウシンヒ</t>
    </rPh>
    <phoneticPr fontId="1"/>
  </si>
  <si>
    <t>広告宣伝費</t>
    <rPh sb="0" eb="2">
      <t>コウコク</t>
    </rPh>
    <rPh sb="2" eb="5">
      <t>センデンヒ</t>
    </rPh>
    <phoneticPr fontId="1"/>
  </si>
  <si>
    <t>接待交際費</t>
    <rPh sb="0" eb="2">
      <t>セッタイ</t>
    </rPh>
    <rPh sb="2" eb="5">
      <t>コウサイヒ</t>
    </rPh>
    <phoneticPr fontId="1"/>
  </si>
  <si>
    <t>損害保険料</t>
    <rPh sb="0" eb="2">
      <t>ソンガイ</t>
    </rPh>
    <rPh sb="2" eb="4">
      <t>ホケン</t>
    </rPh>
    <rPh sb="4" eb="5">
      <t>リョウ</t>
    </rPh>
    <phoneticPr fontId="1"/>
  </si>
  <si>
    <t>修繕費</t>
    <rPh sb="0" eb="3">
      <t>シュウゼンヒ</t>
    </rPh>
    <phoneticPr fontId="1"/>
  </si>
  <si>
    <t>消耗品費</t>
    <rPh sb="0" eb="3">
      <t>ショウモウヒン</t>
    </rPh>
    <rPh sb="3" eb="4">
      <t>ヒ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</si>
  <si>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</si>
  <si>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</si>
  <si>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給料賃金</t>
    <rPh sb="0" eb="2">
      <t>キュウリョウ</t>
    </rPh>
    <rPh sb="2" eb="4">
      <t>チンギン</t>
    </rPh>
    <phoneticPr fontId="1"/>
  </si>
  <si>
    <t>外注工賃</t>
    <rPh sb="0" eb="2">
      <t>ガイチュウ</t>
    </rPh>
    <rPh sb="2" eb="4">
      <t>コウチン</t>
    </rPh>
    <phoneticPr fontId="1"/>
  </si>
  <si>
    <t>利子割引料</t>
    <rPh sb="0" eb="2">
      <t>リシ</t>
    </rPh>
    <rPh sb="2" eb="5">
      <t>ワリビキリョウ</t>
    </rPh>
    <phoneticPr fontId="1"/>
  </si>
  <si>
    <t>地代家賃</t>
    <rPh sb="0" eb="2">
      <t>チダイ</t>
    </rPh>
    <rPh sb="2" eb="4">
      <t>ヤチン</t>
    </rPh>
    <phoneticPr fontId="1"/>
  </si>
  <si>
    <t>貸倒金</t>
    <rPh sb="0" eb="2">
      <t>カシダオレ</t>
    </rPh>
    <rPh sb="2" eb="3">
      <t>キン</t>
    </rPh>
    <phoneticPr fontId="1"/>
  </si>
  <si>
    <t>支払手数料</t>
    <rPh sb="0" eb="2">
      <t>シハライ</t>
    </rPh>
    <rPh sb="2" eb="5">
      <t>テスウリョウ</t>
    </rPh>
    <phoneticPr fontId="1"/>
  </si>
  <si>
    <t>雑費</t>
    <rPh sb="0" eb="2">
      <t>ザッピ</t>
    </rPh>
    <phoneticPr fontId="1"/>
  </si>
  <si>
    <t>会議費</t>
    <rPh sb="0" eb="3">
      <t>カイギヒ</t>
    </rPh>
    <phoneticPr fontId="1"/>
  </si>
  <si>
    <t>図書研修費</t>
    <rPh sb="0" eb="2">
      <t>トショ</t>
    </rPh>
    <rPh sb="2" eb="5">
      <t>ケンシュウヒ</t>
    </rPh>
    <phoneticPr fontId="1"/>
  </si>
  <si>
    <t>雑損控除</t>
    <rPh sb="0" eb="2">
      <t>ザッソン</t>
    </rPh>
    <rPh sb="2" eb="4">
      <t>コウジョ</t>
    </rPh>
    <phoneticPr fontId="4"/>
  </si>
  <si>
    <t>医療費控除</t>
    <rPh sb="0" eb="3">
      <t>イリョウヒ</t>
    </rPh>
    <rPh sb="3" eb="5">
      <t>コウジョ</t>
    </rPh>
    <phoneticPr fontId="4"/>
  </si>
  <si>
    <t>社会保険料控除</t>
  </si>
  <si>
    <t>小規模企業共済</t>
    <rPh sb="0" eb="3">
      <t>ショウキボ</t>
    </rPh>
    <rPh sb="3" eb="5">
      <t>キギョウ</t>
    </rPh>
    <rPh sb="5" eb="7">
      <t>キョウサイ</t>
    </rPh>
    <phoneticPr fontId="4"/>
  </si>
  <si>
    <t>生命保険料控除</t>
  </si>
  <si>
    <t>地震保険料控除</t>
    <rPh sb="0" eb="2">
      <t>ジシン</t>
    </rPh>
    <rPh sb="2" eb="5">
      <t>ホケンリョウ</t>
    </rPh>
    <rPh sb="5" eb="7">
      <t>コウジョ</t>
    </rPh>
    <phoneticPr fontId="4"/>
  </si>
  <si>
    <t>寄付金控除</t>
    <rPh sb="0" eb="3">
      <t>キフキン</t>
    </rPh>
    <rPh sb="3" eb="5">
      <t>コウジョ</t>
    </rPh>
    <phoneticPr fontId="4"/>
  </si>
  <si>
    <t>寡婦・寡夫</t>
    <rPh sb="0" eb="2">
      <t>カフ</t>
    </rPh>
    <rPh sb="3" eb="5">
      <t>カフ</t>
    </rPh>
    <phoneticPr fontId="4"/>
  </si>
  <si>
    <t>勤労学生・障害者</t>
    <rPh sb="0" eb="2">
      <t>キンロウ</t>
    </rPh>
    <rPh sb="2" eb="4">
      <t>ガクセイ</t>
    </rPh>
    <rPh sb="5" eb="8">
      <t>ショウガイシャ</t>
    </rPh>
    <phoneticPr fontId="4"/>
  </si>
  <si>
    <t>配偶者控除</t>
  </si>
  <si>
    <t>配偶者特別</t>
    <rPh sb="0" eb="3">
      <t>ハイグウシャ</t>
    </rPh>
    <rPh sb="3" eb="5">
      <t>トクベツ</t>
    </rPh>
    <phoneticPr fontId="4"/>
  </si>
  <si>
    <t>扶養控除</t>
  </si>
  <si>
    <t>基礎控除</t>
  </si>
  <si>
    <t>課税される所得金額</t>
    <rPh sb="7" eb="9">
      <t>キンガク</t>
    </rPh>
    <phoneticPr fontId="4"/>
  </si>
  <si>
    <t>税額</t>
    <rPh sb="0" eb="2">
      <t>ゼイガク</t>
    </rPh>
    <phoneticPr fontId="4"/>
  </si>
  <si>
    <t>差引所得税額</t>
    <rPh sb="0" eb="2">
      <t>サシヒキ</t>
    </rPh>
    <rPh sb="2" eb="5">
      <t>ショトクゼイ</t>
    </rPh>
    <rPh sb="5" eb="6">
      <t>ガク</t>
    </rPh>
    <phoneticPr fontId="4"/>
  </si>
  <si>
    <t>源泉徴収税額</t>
    <rPh sb="0" eb="2">
      <t>ゲンセン</t>
    </rPh>
    <rPh sb="2" eb="4">
      <t>チョウシュウ</t>
    </rPh>
    <rPh sb="4" eb="6">
      <t>ゼイガク</t>
    </rPh>
    <phoneticPr fontId="4"/>
  </si>
  <si>
    <t>申告納税額</t>
    <rPh sb="0" eb="2">
      <t>シンコク</t>
    </rPh>
    <rPh sb="2" eb="5">
      <t>ノウゼイガク</t>
    </rPh>
    <phoneticPr fontId="4"/>
  </si>
  <si>
    <t>所得控除合計</t>
    <rPh sb="0" eb="2">
      <t>ショトク</t>
    </rPh>
    <rPh sb="2" eb="4">
      <t>コウジョ</t>
    </rPh>
    <rPh sb="4" eb="6">
      <t>ゴウケイ</t>
    </rPh>
    <phoneticPr fontId="1"/>
  </si>
  <si>
    <t>住宅ローン控除</t>
    <rPh sb="0" eb="2">
      <t>ジュウタク</t>
    </rPh>
    <rPh sb="5" eb="7">
      <t>コウジョ</t>
    </rPh>
    <phoneticPr fontId="1"/>
  </si>
  <si>
    <t>復興特別所得税</t>
    <rPh sb="0" eb="2">
      <t>フッコウ</t>
    </rPh>
    <rPh sb="2" eb="4">
      <t>トクベツ</t>
    </rPh>
    <rPh sb="4" eb="7">
      <t>ショトクゼイ</t>
    </rPh>
    <phoneticPr fontId="1"/>
  </si>
  <si>
    <t>所得税合計</t>
    <rPh sb="0" eb="3">
      <t>ショトクゼイ</t>
    </rPh>
    <rPh sb="3" eb="5">
      <t>ゴウケイ</t>
    </rPh>
    <phoneticPr fontId="1"/>
  </si>
  <si>
    <t>現金</t>
    <rPh sb="0" eb="2">
      <t>ゲンキン</t>
    </rPh>
    <phoneticPr fontId="1"/>
  </si>
  <si>
    <t>当座預金</t>
    <rPh sb="0" eb="2">
      <t>トウザ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</si>
  <si>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</si>
  <si>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その他の預金</t>
    <rPh sb="2" eb="3">
      <t>タ</t>
    </rPh>
    <rPh sb="4" eb="6">
      <t>ヨキン</t>
    </rPh>
    <phoneticPr fontId="1"/>
  </si>
  <si>
    <t>受取手形</t>
    <rPh sb="0" eb="2">
      <t>ウケトリ</t>
    </rPh>
    <rPh sb="2" eb="4">
      <t>テガタ</t>
    </rPh>
    <phoneticPr fontId="1"/>
  </si>
  <si>
    <t>売掛金</t>
    <rPh sb="0" eb="2">
      <t>ウリカケ</t>
    </rPh>
    <rPh sb="2" eb="3">
      <t>キン</t>
    </rPh>
    <phoneticPr fontId="1"/>
  </si>
  <si>
    <t>有価証券</t>
    <rPh sb="0" eb="2">
      <t>ユウカ</t>
    </rPh>
    <rPh sb="2" eb="4">
      <t>ショウケン</t>
    </rPh>
    <phoneticPr fontId="1"/>
  </si>
  <si>
    <t>棚卸資産</t>
    <rPh sb="0" eb="2">
      <t>タナオロシ</t>
    </rPh>
    <rPh sb="2" eb="4">
      <t>シサン</t>
    </rPh>
    <phoneticPr fontId="1"/>
  </si>
  <si>
    <t>貸付金</t>
    <rPh sb="0" eb="2">
      <t>カシツケ</t>
    </rPh>
    <rPh sb="2" eb="3">
      <t>キン</t>
    </rPh>
    <phoneticPr fontId="1"/>
  </si>
  <si>
    <t>前払金</t>
    <rPh sb="0" eb="2">
      <t>マエバラ</t>
    </rPh>
    <rPh sb="2" eb="3">
      <t>キン</t>
    </rPh>
    <phoneticPr fontId="1"/>
  </si>
  <si>
    <t>建物</t>
    <rPh sb="0" eb="2">
      <t>タテモノ</t>
    </rPh>
    <phoneticPr fontId="1"/>
  </si>
  <si>
    <t>建物付属設備</t>
    <rPh sb="0" eb="2">
      <t>タテモノ</t>
    </rPh>
    <rPh sb="2" eb="4">
      <t>フゾク</t>
    </rPh>
    <rPh sb="4" eb="6">
      <t>セツビ</t>
    </rPh>
    <phoneticPr fontId="1"/>
  </si>
  <si>
    <t>機械装置</t>
    <rPh sb="0" eb="2">
      <t>キカイ</t>
    </rPh>
    <rPh sb="2" eb="4">
      <t>ソウチ</t>
    </rPh>
    <phoneticPr fontId="1"/>
  </si>
  <si>
    <t>車両運搬具</t>
    <rPh sb="0" eb="2">
      <t>シャリョウ</t>
    </rPh>
    <rPh sb="2" eb="4">
      <t>ウンパン</t>
    </rPh>
    <rPh sb="4" eb="5">
      <t>グ</t>
    </rPh>
    <phoneticPr fontId="1"/>
  </si>
  <si>
    <t>工具器具備品</t>
    <rPh sb="0" eb="2">
      <t>コウグ</t>
    </rPh>
    <rPh sb="2" eb="4">
      <t>キグ</t>
    </rPh>
    <rPh sb="4" eb="6">
      <t>ビヒン</t>
    </rPh>
    <phoneticPr fontId="1"/>
  </si>
  <si>
    <t>土地</t>
    <rPh sb="0" eb="2">
      <t>トチ</t>
    </rPh>
    <phoneticPr fontId="1"/>
  </si>
  <si>
    <t>事業主貸</t>
    <rPh sb="0" eb="3">
      <t>ジギョウヌシ</t>
    </rPh>
    <rPh sb="3" eb="4">
      <t>カシ</t>
    </rPh>
    <phoneticPr fontId="1"/>
  </si>
  <si>
    <t>合計</t>
    <rPh sb="0" eb="2">
      <t>ゴウケイ</t>
    </rPh>
    <phoneticPr fontId="1"/>
  </si>
  <si>
    <t>支払手形</t>
    <rPh sb="0" eb="2">
      <t>シハライ</t>
    </rPh>
    <rPh sb="2" eb="4">
      <t>テガタ</t>
    </rPh>
    <phoneticPr fontId="1"/>
  </si>
  <si>
    <t>買掛金</t>
    <rPh sb="0" eb="3">
      <t>カイカケキン</t>
    </rPh>
    <phoneticPr fontId="1"/>
  </si>
  <si>
    <t>借入金</t>
    <rPh sb="0" eb="2">
      <t>カリイレ</t>
    </rPh>
    <rPh sb="2" eb="3">
      <t>キン</t>
    </rPh>
    <phoneticPr fontId="1"/>
  </si>
  <si>
    <t>未払金</t>
    <rPh sb="0" eb="2">
      <t>ミハライ</t>
    </rPh>
    <rPh sb="2" eb="3">
      <t>キン</t>
    </rPh>
    <phoneticPr fontId="1"/>
  </si>
  <si>
    <t>預り金</t>
    <rPh sb="0" eb="1">
      <t>アズカ</t>
    </rPh>
    <rPh sb="2" eb="3">
      <t>キン</t>
    </rPh>
    <phoneticPr fontId="1"/>
  </si>
  <si>
    <t>前受金</t>
    <rPh sb="0" eb="2">
      <t>マエウ</t>
    </rPh>
    <rPh sb="2" eb="3">
      <t>キン</t>
    </rPh>
    <phoneticPr fontId="1"/>
  </si>
  <si>
    <t>貸倒引当金</t>
    <rPh sb="0" eb="2">
      <t>カシダオレ</t>
    </rPh>
    <rPh sb="2" eb="4">
      <t>ヒキアテ</t>
    </rPh>
    <rPh sb="4" eb="5">
      <t>キン</t>
    </rPh>
    <phoneticPr fontId="1"/>
  </si>
  <si>
    <t>事業主借</t>
    <rPh sb="0" eb="3">
      <t>ジギョウヌシ</t>
    </rPh>
    <rPh sb="3" eb="4">
      <t>カ</t>
    </rPh>
    <phoneticPr fontId="1"/>
  </si>
  <si>
    <t>元入金</t>
    <rPh sb="0" eb="1">
      <t>モト</t>
    </rPh>
    <rPh sb="1" eb="2">
      <t>イ</t>
    </rPh>
    <rPh sb="2" eb="3">
      <t>キン</t>
    </rPh>
    <phoneticPr fontId="1"/>
  </si>
  <si>
    <t>青色申告特別控除前の所得金額</t>
    <rPh sb="0" eb="2">
      <t>アオイロ</t>
    </rPh>
    <rPh sb="2" eb="4">
      <t>シンコク</t>
    </rPh>
    <rPh sb="4" eb="6">
      <t>トクベツ</t>
    </rPh>
    <rPh sb="6" eb="8">
      <t>コウジョ</t>
    </rPh>
    <rPh sb="8" eb="9">
      <t>マエ</t>
    </rPh>
    <rPh sb="10" eb="12">
      <t>ショトク</t>
    </rPh>
    <rPh sb="12" eb="14">
      <t>キンガク</t>
    </rPh>
    <phoneticPr fontId="1"/>
  </si>
  <si>
    <t>敷金</t>
    <rPh sb="0" eb="2">
      <t>シキキン</t>
    </rPh>
    <phoneticPr fontId="1"/>
  </si>
  <si>
    <t>平成28年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</si>
</sst>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C0000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2"/>
      <color theme="2" tint="-0.499984740745262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0" xfId="0" applyFill="1" applyBorder="1" applyAlignment="1">
      <alignment horizontal="left" vertical="center" indent="1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0" fontId="0" fillId="2" borderId="1" xfId="0" applyFill="1" applyBorder="1" applyAlignment="1">
      <alignment horizontal="left" vertical="center"/>
    </xf>
    <xf numFmtId="3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0" fontId="0" fillId="2" borderId="0" xfId="0" applyFill="1" applyBorder="1" applyAlignment="1">
      <alignment horizontal="left" vertical="center"/>
    </xf>
    <xf numFmtId="0" fontId="0" fillId="2" borderId="0" xfId="0" applyFill="1" applyBorder="1">
      <alignment vertical="center"/>
    </xf>
    <xf numFmtId="0" fontId="0" fillId="0" borderId="0" xfId="0" applyAlignment="1">
      <alignment horizontal="right" vertical="center"/>
    </xf>
    <xf numFmtId="3" fontId="3" fillId="0" borderId="0" xfId="0" applyNumberFormat="1" applyFont="1">
      <alignment vertical="center"/>
    </xf>
    <xf numFmtId="3" fontId="5" fillId="0" borderId="1" xfId="0" applyNumberFormat="1" applyFont="1" applyBorder="1">
      <alignment vertical="center"/>
    </xf>
    <xf numFmtId="3" fontId="5" fillId="2" borderId="1" xfId="0" applyNumberFormat="1" applyFont="1" applyFill="1" applyBorder="1">
      <alignment vertical="center"/>
    </xf>
    <xf numFmtId="3" fontId="5" fillId="0" borderId="0" xfId="0" applyNumberFormat="1" applyFo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5" fillId="2" borderId="0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19" sqref="I19"/>
    </sheetView>
  </sheetViews>
  <sheetFormatPr defaultRowHeight="17.649999999999999" x14ac:dyDescent="0.7"/>
  <cols>
    <col min="1" max="1" width="20.25" customWidth="1"/>
    <col min="2" max="2" width="13.5" customWidth="1"/>
    <col min="3" max="3" width="13.5" style="1" customWidth="1"/>
    <col min="4" max="6" width="13.5" customWidth="1"/>
    <col min="7" max="7" width="12.875" customWidth="1"/>
    <col min="9" max="9" width="9.5" bestFit="1" customWidth="1"/>
    <col min="12" max="12" width="9.5" bestFit="1" customWidth="1"/>
    <col min="16" max="16" width="9.5" bestFit="1" customWidth="1"/>
  </cols>
  <sheetData>
    <row r="1" spans="1:16" s="14" customFormat="1" x14ac:dyDescent="0.7"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84</v>
      </c>
    </row>
    <row r="2" spans="1:16" s="11" customFormat="1" ht="21.75" customHeight="1" x14ac:dyDescent="0.7">
      <c r="A2" s="11" t="s">
        <v>5</v>
      </c>
      <c r="B2" s="10">
        <v>4731941</v>
      </c>
      <c r="C2" s="10">
        <v>8526487</v>
      </c>
      <c r="D2" s="10">
        <v>7885603</v>
      </c>
      <c r="E2" s="10">
        <v>10210302</v>
      </c>
      <c r="F2" s="10">
        <v>11493613</v>
      </c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21.75" customHeight="1" x14ac:dyDescent="0.7">
      <c r="A3" s="2" t="s">
        <v>12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s="3" customFormat="1" ht="21.75" customHeight="1" x14ac:dyDescent="0.7">
      <c r="A4" s="3" t="s">
        <v>6</v>
      </c>
      <c r="B4" s="16">
        <f>B2</f>
        <v>4731941</v>
      </c>
      <c r="C4" s="16">
        <f t="shared" ref="C4:F4" si="0">C2</f>
        <v>8526487</v>
      </c>
      <c r="D4" s="16">
        <f t="shared" si="0"/>
        <v>7885603</v>
      </c>
      <c r="E4" s="16">
        <f t="shared" si="0"/>
        <v>10210302</v>
      </c>
      <c r="F4" s="16">
        <f t="shared" si="0"/>
        <v>11493613</v>
      </c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ht="21.75" customHeight="1" x14ac:dyDescent="0.7">
      <c r="A5" s="2" t="s">
        <v>13</v>
      </c>
      <c r="B5" s="1">
        <v>5382</v>
      </c>
      <c r="C5" s="1">
        <v>5326</v>
      </c>
      <c r="D5" s="1">
        <v>5599</v>
      </c>
      <c r="E5" s="1">
        <v>8333</v>
      </c>
      <c r="F5" s="1">
        <v>9631</v>
      </c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21.75" customHeight="1" x14ac:dyDescent="0.7">
      <c r="A6" s="2" t="s">
        <v>15</v>
      </c>
      <c r="B6" s="1">
        <v>15695</v>
      </c>
      <c r="C6" s="1">
        <v>23805</v>
      </c>
      <c r="D6" s="1">
        <v>48229</v>
      </c>
      <c r="E6" s="1">
        <v>31518</v>
      </c>
      <c r="F6" s="1">
        <v>96018</v>
      </c>
    </row>
    <row r="7" spans="1:16" ht="21.75" customHeight="1" x14ac:dyDescent="0.7">
      <c r="A7" s="2" t="s">
        <v>14</v>
      </c>
      <c r="B7" s="1">
        <v>65095</v>
      </c>
      <c r="C7" s="1">
        <v>81978</v>
      </c>
      <c r="D7" s="1">
        <v>96697</v>
      </c>
      <c r="E7" s="1">
        <v>66358</v>
      </c>
      <c r="F7" s="1">
        <v>89080</v>
      </c>
    </row>
    <row r="8" spans="1:16" ht="21.75" customHeight="1" x14ac:dyDescent="0.7">
      <c r="A8" s="2" t="s">
        <v>7</v>
      </c>
      <c r="B8" s="1">
        <v>52527</v>
      </c>
      <c r="C8" s="1">
        <v>59334</v>
      </c>
      <c r="D8" s="1">
        <v>54691</v>
      </c>
      <c r="E8" s="1">
        <v>36178</v>
      </c>
      <c r="F8" s="1">
        <v>26271</v>
      </c>
    </row>
    <row r="9" spans="1:16" ht="21.75" customHeight="1" x14ac:dyDescent="0.7">
      <c r="A9" s="2" t="s">
        <v>16</v>
      </c>
      <c r="B9" s="1">
        <v>97225</v>
      </c>
      <c r="C9" s="1">
        <v>14332</v>
      </c>
      <c r="D9" s="1">
        <v>40444</v>
      </c>
      <c r="E9" s="1">
        <v>58311</v>
      </c>
      <c r="F9" s="1">
        <v>92780</v>
      </c>
    </row>
    <row r="10" spans="1:16" ht="21.75" customHeight="1" x14ac:dyDescent="0.7">
      <c r="A10" s="2" t="s">
        <v>17</v>
      </c>
      <c r="B10" s="1">
        <v>45203</v>
      </c>
      <c r="C10" s="1">
        <v>12286</v>
      </c>
      <c r="D10" s="1">
        <v>72736</v>
      </c>
      <c r="E10" s="1">
        <v>26936</v>
      </c>
      <c r="F10" s="1">
        <v>51155</v>
      </c>
    </row>
    <row r="11" spans="1:16" ht="21.75" customHeight="1" x14ac:dyDescent="0.7">
      <c r="A11" s="2" t="s">
        <v>18</v>
      </c>
      <c r="B11" s="1">
        <v>43848</v>
      </c>
      <c r="C11" s="1">
        <v>14503</v>
      </c>
      <c r="D11" s="1">
        <v>99344</v>
      </c>
      <c r="E11" s="1">
        <v>87955</v>
      </c>
      <c r="F11" s="1">
        <v>50424</v>
      </c>
    </row>
    <row r="12" spans="1:16" ht="21.75" customHeight="1" x14ac:dyDescent="0.7">
      <c r="A12" s="2" t="s">
        <v>19</v>
      </c>
      <c r="B12" s="1"/>
      <c r="D12" s="1"/>
      <c r="E12" s="1"/>
      <c r="F12" s="1"/>
    </row>
    <row r="13" spans="1:16" ht="21.75" customHeight="1" x14ac:dyDescent="0.7">
      <c r="A13" s="2" t="s">
        <v>20</v>
      </c>
      <c r="B13" s="1"/>
      <c r="D13" s="1"/>
      <c r="E13" s="1"/>
      <c r="F13" s="1"/>
    </row>
    <row r="14" spans="1:16" ht="21.75" customHeight="1" x14ac:dyDescent="0.7">
      <c r="A14" s="2" t="s">
        <v>21</v>
      </c>
      <c r="B14" s="1">
        <v>1057677</v>
      </c>
      <c r="C14" s="1">
        <v>639890</v>
      </c>
      <c r="D14" s="1">
        <v>756848</v>
      </c>
      <c r="E14" s="1">
        <v>554470</v>
      </c>
      <c r="F14" s="1">
        <v>503079</v>
      </c>
    </row>
    <row r="15" spans="1:16" ht="21.75" customHeight="1" x14ac:dyDescent="0.7">
      <c r="A15" s="2" t="s">
        <v>22</v>
      </c>
      <c r="B15" s="1"/>
      <c r="D15" s="1"/>
      <c r="E15" s="1"/>
      <c r="F15" s="1"/>
    </row>
    <row r="16" spans="1:16" ht="21.75" customHeight="1" x14ac:dyDescent="0.7">
      <c r="A16" s="2" t="s">
        <v>23</v>
      </c>
      <c r="B16" s="1"/>
      <c r="D16" s="1"/>
      <c r="E16" s="1"/>
      <c r="F16" s="1"/>
    </row>
    <row r="17" spans="1:6" ht="21.75" customHeight="1" x14ac:dyDescent="0.7">
      <c r="A17" s="2" t="s">
        <v>24</v>
      </c>
      <c r="B17" s="1"/>
      <c r="D17" s="1"/>
      <c r="E17" s="1"/>
      <c r="F17" s="1"/>
    </row>
    <row r="18" spans="1:6" ht="21.75" customHeight="1" x14ac:dyDescent="0.7">
      <c r="A18" s="2" t="s">
        <v>25</v>
      </c>
      <c r="B18" s="1"/>
      <c r="D18" s="1"/>
      <c r="E18" s="1"/>
      <c r="F18" s="1"/>
    </row>
    <row r="19" spans="1:6" ht="21.75" customHeight="1" x14ac:dyDescent="0.7">
      <c r="A19" s="2" t="s">
        <v>26</v>
      </c>
      <c r="B19" s="1"/>
      <c r="D19" s="1"/>
      <c r="E19" s="1"/>
      <c r="F19" s="1"/>
    </row>
    <row r="20" spans="1:6" ht="21.75" customHeight="1" x14ac:dyDescent="0.7">
      <c r="A20" s="2" t="s">
        <v>27</v>
      </c>
      <c r="B20" s="1">
        <v>1200000</v>
      </c>
      <c r="C20" s="1">
        <v>1200000</v>
      </c>
      <c r="D20" s="1">
        <v>1200000</v>
      </c>
      <c r="E20" s="1">
        <v>1200000</v>
      </c>
      <c r="F20" s="1">
        <v>1200000</v>
      </c>
    </row>
    <row r="21" spans="1:6" ht="21.75" customHeight="1" x14ac:dyDescent="0.7">
      <c r="A21" s="2" t="s">
        <v>28</v>
      </c>
      <c r="B21" s="1"/>
      <c r="D21" s="1"/>
      <c r="E21" s="1"/>
      <c r="F21" s="1"/>
    </row>
    <row r="22" spans="1:6" ht="21.75" customHeight="1" x14ac:dyDescent="0.7">
      <c r="A22" s="2" t="s">
        <v>29</v>
      </c>
      <c r="B22" s="1">
        <v>1385711</v>
      </c>
      <c r="C22" s="1">
        <v>69105</v>
      </c>
      <c r="D22" s="1">
        <v>51690</v>
      </c>
      <c r="E22" s="1">
        <v>33542</v>
      </c>
      <c r="F22" s="1">
        <v>10464</v>
      </c>
    </row>
    <row r="23" spans="1:6" ht="21.75" customHeight="1" x14ac:dyDescent="0.7">
      <c r="A23" s="2" t="s">
        <v>31</v>
      </c>
      <c r="B23" s="1">
        <v>92274</v>
      </c>
      <c r="C23" s="1">
        <v>90236</v>
      </c>
      <c r="D23" s="1">
        <v>23831</v>
      </c>
      <c r="E23" s="1">
        <v>96452</v>
      </c>
      <c r="F23" s="1">
        <v>85369</v>
      </c>
    </row>
    <row r="24" spans="1:6" ht="21.75" customHeight="1" x14ac:dyDescent="0.7">
      <c r="A24" s="2" t="s">
        <v>32</v>
      </c>
      <c r="B24" s="1">
        <v>1459032</v>
      </c>
      <c r="C24" s="1">
        <v>1129213</v>
      </c>
      <c r="D24" s="1">
        <v>1925756</v>
      </c>
      <c r="E24" s="1">
        <v>1646382</v>
      </c>
      <c r="F24" s="1">
        <v>1850899</v>
      </c>
    </row>
    <row r="25" spans="1:6" ht="21.75" customHeight="1" x14ac:dyDescent="0.7">
      <c r="A25" s="2" t="s">
        <v>30</v>
      </c>
    </row>
    <row r="26" spans="1:6" s="11" customFormat="1" ht="21.75" customHeight="1" x14ac:dyDescent="0.7">
      <c r="A26" s="11" t="s">
        <v>8</v>
      </c>
      <c r="B26" s="17">
        <f>SUM(B5:B25)</f>
        <v>5519669</v>
      </c>
      <c r="C26" s="17">
        <f>SUM(C5:C25)</f>
        <v>3340008</v>
      </c>
      <c r="D26" s="17">
        <f>SUM(D5:D25)</f>
        <v>4375865</v>
      </c>
      <c r="E26" s="17">
        <f>SUM(E5:E25)</f>
        <v>3846435</v>
      </c>
      <c r="F26" s="17">
        <f>SUM(F5:F25)</f>
        <v>4065170</v>
      </c>
    </row>
    <row r="27" spans="1:6" s="3" customFormat="1" ht="21.75" customHeight="1" x14ac:dyDescent="0.7">
      <c r="A27" s="3" t="s">
        <v>9</v>
      </c>
      <c r="B27" s="16">
        <f>B4-B26</f>
        <v>-787728</v>
      </c>
      <c r="C27" s="16">
        <f>C4-C26</f>
        <v>5186479</v>
      </c>
      <c r="D27" s="16">
        <f>D4-D26</f>
        <v>3509738</v>
      </c>
      <c r="E27" s="16">
        <f>E4-E26</f>
        <v>6363867</v>
      </c>
      <c r="F27" s="16">
        <f>F4-F26</f>
        <v>7428443</v>
      </c>
    </row>
    <row r="28" spans="1:6" ht="21.75" customHeight="1" x14ac:dyDescent="0.7">
      <c r="A28" t="s">
        <v>10</v>
      </c>
      <c r="B28" s="1"/>
      <c r="C28" s="1">
        <v>650000</v>
      </c>
      <c r="D28" s="1">
        <v>650000</v>
      </c>
      <c r="E28" s="1">
        <v>650000</v>
      </c>
      <c r="F28" s="1">
        <v>650000</v>
      </c>
    </row>
    <row r="29" spans="1:6" s="11" customFormat="1" ht="21.75" customHeight="1" x14ac:dyDescent="0.7">
      <c r="A29" s="11" t="s">
        <v>11</v>
      </c>
      <c r="B29" s="17">
        <f>B27-B28</f>
        <v>-787728</v>
      </c>
      <c r="C29" s="17">
        <f t="shared" ref="C29:F29" si="1">C27-C28</f>
        <v>4536479</v>
      </c>
      <c r="D29" s="17">
        <f t="shared" si="1"/>
        <v>2859738</v>
      </c>
      <c r="E29" s="17">
        <f t="shared" si="1"/>
        <v>5713867</v>
      </c>
      <c r="F29" s="17">
        <f t="shared" si="1"/>
        <v>6778443</v>
      </c>
    </row>
    <row r="30" spans="1:6" ht="21.75" customHeight="1" x14ac:dyDescent="0.7">
      <c r="A30" s="5" t="s">
        <v>33</v>
      </c>
      <c r="B30" s="1"/>
      <c r="D30" s="1"/>
      <c r="E30" s="1"/>
      <c r="F30" s="1"/>
    </row>
    <row r="31" spans="1:6" ht="21.75" customHeight="1" x14ac:dyDescent="0.7">
      <c r="A31" s="5" t="s">
        <v>34</v>
      </c>
      <c r="B31" s="1"/>
      <c r="C31" s="1">
        <v>128381</v>
      </c>
      <c r="D31" s="1"/>
      <c r="E31" s="1">
        <v>59184</v>
      </c>
      <c r="F31" s="1"/>
    </row>
    <row r="32" spans="1:6" ht="21.75" customHeight="1" x14ac:dyDescent="0.7">
      <c r="A32" s="2" t="s">
        <v>35</v>
      </c>
      <c r="B32" s="15">
        <v>132736.32000000001</v>
      </c>
      <c r="C32" s="15">
        <v>452188.74</v>
      </c>
      <c r="D32" s="15">
        <v>351584.28</v>
      </c>
      <c r="E32" s="15">
        <v>522832.01999999996</v>
      </c>
      <c r="F32" s="15">
        <v>586706.57999999996</v>
      </c>
    </row>
    <row r="33" spans="1:6" ht="21.75" customHeight="1" x14ac:dyDescent="0.7">
      <c r="A33" s="2" t="s">
        <v>36</v>
      </c>
      <c r="B33" s="1"/>
      <c r="C33" s="1">
        <v>12000</v>
      </c>
      <c r="D33" s="1">
        <v>840000</v>
      </c>
      <c r="E33" s="1">
        <v>840000</v>
      </c>
      <c r="F33" s="1">
        <v>840000</v>
      </c>
    </row>
    <row r="34" spans="1:6" ht="21.75" customHeight="1" x14ac:dyDescent="0.7">
      <c r="A34" s="2" t="s">
        <v>37</v>
      </c>
      <c r="B34" s="1">
        <v>50000</v>
      </c>
      <c r="C34" s="1">
        <v>50000</v>
      </c>
      <c r="D34" s="1">
        <v>50000</v>
      </c>
      <c r="E34" s="1">
        <v>50000</v>
      </c>
      <c r="F34" s="1">
        <v>100000</v>
      </c>
    </row>
    <row r="35" spans="1:6" ht="21.75" customHeight="1" x14ac:dyDescent="0.7">
      <c r="A35" s="2" t="s">
        <v>38</v>
      </c>
      <c r="B35" s="1"/>
      <c r="D35" s="1"/>
      <c r="E35" s="1"/>
      <c r="F35" s="1"/>
    </row>
    <row r="36" spans="1:6" ht="21.75" customHeight="1" x14ac:dyDescent="0.7">
      <c r="A36" s="2" t="s">
        <v>39</v>
      </c>
      <c r="B36" s="1"/>
      <c r="C36" s="1">
        <v>148000</v>
      </c>
      <c r="D36" s="1">
        <v>98000</v>
      </c>
      <c r="E36" s="1">
        <v>188000</v>
      </c>
      <c r="F36" s="1">
        <v>218000</v>
      </c>
    </row>
    <row r="37" spans="1:6" ht="21.75" customHeight="1" x14ac:dyDescent="0.7">
      <c r="A37" s="2" t="s">
        <v>40</v>
      </c>
      <c r="B37" s="1"/>
      <c r="D37" s="1"/>
      <c r="E37" s="1"/>
      <c r="F37" s="1"/>
    </row>
    <row r="38" spans="1:6" ht="21.75" customHeight="1" x14ac:dyDescent="0.7">
      <c r="A38" s="2" t="s">
        <v>41</v>
      </c>
      <c r="B38" s="1"/>
      <c r="D38" s="1"/>
      <c r="E38" s="1"/>
      <c r="F38" s="1"/>
    </row>
    <row r="39" spans="1:6" ht="21.75" customHeight="1" x14ac:dyDescent="0.7">
      <c r="A39" s="2" t="s">
        <v>42</v>
      </c>
      <c r="B39" s="1"/>
      <c r="D39" s="1"/>
      <c r="E39" s="1"/>
      <c r="F39" s="1">
        <v>380000</v>
      </c>
    </row>
    <row r="40" spans="1:6" ht="21.75" customHeight="1" x14ac:dyDescent="0.7">
      <c r="A40" s="2" t="s">
        <v>43</v>
      </c>
      <c r="B40" s="1"/>
      <c r="D40" s="1"/>
      <c r="E40" s="1"/>
      <c r="F40" s="1"/>
    </row>
    <row r="41" spans="1:6" ht="21.75" customHeight="1" x14ac:dyDescent="0.7">
      <c r="A41" s="2" t="s">
        <v>44</v>
      </c>
      <c r="B41" s="1"/>
      <c r="D41" s="1"/>
      <c r="E41" s="1"/>
      <c r="F41" s="1"/>
    </row>
    <row r="42" spans="1:6" ht="21.75" customHeight="1" x14ac:dyDescent="0.7">
      <c r="A42" s="2" t="s">
        <v>45</v>
      </c>
      <c r="B42" s="1">
        <v>380000</v>
      </c>
      <c r="C42" s="1">
        <v>380000</v>
      </c>
      <c r="D42" s="1">
        <v>380000</v>
      </c>
      <c r="E42" s="1">
        <v>380000</v>
      </c>
      <c r="F42" s="1">
        <v>380000</v>
      </c>
    </row>
    <row r="43" spans="1:6" ht="21.75" customHeight="1" x14ac:dyDescent="0.7">
      <c r="A43" s="6" t="s">
        <v>51</v>
      </c>
      <c r="B43" s="18">
        <f>SUM(B30:B42)</f>
        <v>562736.32000000007</v>
      </c>
      <c r="C43" s="18">
        <f t="shared" ref="C43:F43" si="2">SUM(C30:C42)</f>
        <v>1170569.74</v>
      </c>
      <c r="D43" s="18">
        <f t="shared" si="2"/>
        <v>1719584.28</v>
      </c>
      <c r="E43" s="18">
        <f t="shared" si="2"/>
        <v>2040016.02</v>
      </c>
      <c r="F43" s="18">
        <f t="shared" si="2"/>
        <v>2504706.58</v>
      </c>
    </row>
    <row r="44" spans="1:6" s="11" customFormat="1" ht="21.75" customHeight="1" x14ac:dyDescent="0.7">
      <c r="A44" s="9" t="s">
        <v>46</v>
      </c>
      <c r="B44" s="17">
        <f>MAX(0,ROUNDDOWN(B29-B43,-3))</f>
        <v>0</v>
      </c>
      <c r="C44" s="17">
        <f t="shared" ref="C44:F44" si="3">MAX(0,ROUNDDOWN(C29-C43,-3))</f>
        <v>3365000</v>
      </c>
      <c r="D44" s="17">
        <f t="shared" si="3"/>
        <v>1140000</v>
      </c>
      <c r="E44" s="17">
        <f t="shared" si="3"/>
        <v>3673000</v>
      </c>
      <c r="F44" s="17">
        <f t="shared" si="3"/>
        <v>4273000</v>
      </c>
    </row>
    <row r="45" spans="1:6" s="11" customFormat="1" ht="21.75" customHeight="1" x14ac:dyDescent="0.7">
      <c r="A45" s="9" t="s">
        <v>47</v>
      </c>
      <c r="B45" s="19">
        <f>IF(B44&lt;0,0,B44*VLOOKUP(B44,税率!$A:$C,2,TRUE)-VLOOKUP(B44,税率!$A:$C,3,TRUE))</f>
        <v>0</v>
      </c>
      <c r="C45" s="19">
        <f>IF(C44&lt;0,0,C44*VLOOKUP(C44,税率!$A:$C,2,TRUE)-VLOOKUP(C44,税率!$A:$C,3,TRUE))</f>
        <v>245500</v>
      </c>
      <c r="D45" s="19">
        <f>IF(D44&lt;0,0,D44*VLOOKUP(D44,税率!$A:$C,2,TRUE)-VLOOKUP(D44,税率!$A:$C,3,TRUE))</f>
        <v>57000</v>
      </c>
      <c r="E45" s="19">
        <f>IF(E44&lt;0,0,E44*VLOOKUP(E44,税率!$A:$C,2,TRUE)-VLOOKUP(E44,税率!$A:$C,3,TRUE))</f>
        <v>307100</v>
      </c>
      <c r="F45" s="19">
        <f>IF(F44&lt;0,0,F44*VLOOKUP(F44,税率!$A:$C,2,TRUE)-VLOOKUP(F44,税率!$A:$C,3,TRUE))</f>
        <v>427100</v>
      </c>
    </row>
    <row r="46" spans="1:6" ht="21.75" customHeight="1" x14ac:dyDescent="0.7">
      <c r="A46" s="2" t="s">
        <v>52</v>
      </c>
      <c r="B46" s="1"/>
      <c r="D46" s="1"/>
      <c r="E46" s="1"/>
      <c r="F46" s="1"/>
    </row>
    <row r="47" spans="1:6" ht="21.75" customHeight="1" x14ac:dyDescent="0.7">
      <c r="A47" s="2"/>
      <c r="B47" s="1"/>
      <c r="D47" s="1"/>
      <c r="E47" s="1"/>
      <c r="F47" s="1"/>
    </row>
    <row r="48" spans="1:6" s="11" customFormat="1" ht="21.75" customHeight="1" x14ac:dyDescent="0.7">
      <c r="A48" s="9" t="s">
        <v>48</v>
      </c>
      <c r="B48" s="17">
        <f>B45-B46</f>
        <v>0</v>
      </c>
      <c r="C48" s="17">
        <f t="shared" ref="C48:F48" si="4">C45-C46</f>
        <v>245500</v>
      </c>
      <c r="D48" s="17">
        <f t="shared" si="4"/>
        <v>57000</v>
      </c>
      <c r="E48" s="17">
        <f t="shared" si="4"/>
        <v>307100</v>
      </c>
      <c r="F48" s="17">
        <f t="shared" si="4"/>
        <v>427100</v>
      </c>
    </row>
    <row r="49" spans="1:6" s="13" customFormat="1" ht="21.75" customHeight="1" x14ac:dyDescent="0.7">
      <c r="A49" s="12" t="s">
        <v>53</v>
      </c>
      <c r="B49" s="20">
        <f>INT(B48*2.1%)</f>
        <v>0</v>
      </c>
      <c r="C49" s="20">
        <f t="shared" ref="C49:F49" si="5">INT(C48*2.1%)</f>
        <v>5155</v>
      </c>
      <c r="D49" s="20">
        <f t="shared" si="5"/>
        <v>1197</v>
      </c>
      <c r="E49" s="20">
        <f t="shared" si="5"/>
        <v>6449</v>
      </c>
      <c r="F49" s="20">
        <f t="shared" si="5"/>
        <v>8969</v>
      </c>
    </row>
    <row r="50" spans="1:6" s="13" customFormat="1" ht="21.75" customHeight="1" x14ac:dyDescent="0.7">
      <c r="A50" s="12" t="s">
        <v>54</v>
      </c>
      <c r="B50" s="20">
        <f>SUM(B48:B49)</f>
        <v>0</v>
      </c>
      <c r="C50" s="20">
        <f t="shared" ref="C50:F50" si="6">SUM(C48:C49)</f>
        <v>250655</v>
      </c>
      <c r="D50" s="20">
        <f t="shared" si="6"/>
        <v>58197</v>
      </c>
      <c r="E50" s="20">
        <f t="shared" si="6"/>
        <v>313549</v>
      </c>
      <c r="F50" s="20">
        <f t="shared" si="6"/>
        <v>436069</v>
      </c>
    </row>
    <row r="51" spans="1:6" ht="21.75" customHeight="1" x14ac:dyDescent="0.7">
      <c r="A51" s="2" t="s">
        <v>49</v>
      </c>
      <c r="B51" s="18">
        <f>B2*10.21%</f>
        <v>483131.17610000004</v>
      </c>
      <c r="C51" s="18">
        <f>C2*10.21%</f>
        <v>870554.32270000014</v>
      </c>
      <c r="D51" s="18">
        <f>D2*10.21%</f>
        <v>805120.06630000006</v>
      </c>
      <c r="E51" s="18">
        <f>E2*10.21%</f>
        <v>1042471.8342000002</v>
      </c>
      <c r="F51" s="18">
        <f>F2*10.21%</f>
        <v>1173497.8873000001</v>
      </c>
    </row>
    <row r="52" spans="1:6" s="11" customFormat="1" ht="21.75" customHeight="1" x14ac:dyDescent="0.7">
      <c r="A52" s="9" t="s">
        <v>50</v>
      </c>
      <c r="B52" s="17">
        <f>B50-B51</f>
        <v>-483131.17610000004</v>
      </c>
      <c r="C52" s="17">
        <f t="shared" ref="C52:F52" si="7">C50-C51</f>
        <v>-619899.32270000014</v>
      </c>
      <c r="D52" s="17">
        <f t="shared" si="7"/>
        <v>-746923.06630000006</v>
      </c>
      <c r="E52" s="17">
        <f t="shared" si="7"/>
        <v>-728922.83420000016</v>
      </c>
      <c r="F52" s="17">
        <f t="shared" si="7"/>
        <v>-737428.88730000006</v>
      </c>
    </row>
    <row r="54" spans="1:6" x14ac:dyDescent="0.7">
      <c r="A54" s="5" t="s">
        <v>55</v>
      </c>
      <c r="B54" s="1"/>
      <c r="D54" s="1"/>
      <c r="E54" s="1"/>
      <c r="F54" s="1"/>
    </row>
    <row r="55" spans="1:6" x14ac:dyDescent="0.7">
      <c r="A55" s="5" t="s">
        <v>56</v>
      </c>
      <c r="B55" s="1"/>
      <c r="D55" s="1"/>
      <c r="E55" s="1"/>
      <c r="F55" s="1"/>
    </row>
    <row r="56" spans="1:6" x14ac:dyDescent="0.7">
      <c r="A56" s="5" t="s">
        <v>57</v>
      </c>
      <c r="B56" s="1"/>
      <c r="D56" s="1"/>
      <c r="E56" s="1"/>
      <c r="F56" s="1"/>
    </row>
    <row r="57" spans="1:6" x14ac:dyDescent="0.7">
      <c r="A57" s="5" t="s">
        <v>58</v>
      </c>
      <c r="B57" s="1">
        <v>11077361</v>
      </c>
      <c r="C57" s="1">
        <v>7737567</v>
      </c>
      <c r="D57" s="1">
        <v>11001613</v>
      </c>
      <c r="E57" s="1">
        <v>7825718</v>
      </c>
      <c r="F57" s="1">
        <v>8265969</v>
      </c>
    </row>
    <row r="58" spans="1:6" x14ac:dyDescent="0.7">
      <c r="A58" s="5" t="s">
        <v>59</v>
      </c>
      <c r="B58" s="1"/>
      <c r="D58" s="1"/>
      <c r="E58" s="1"/>
      <c r="F58" s="1"/>
    </row>
    <row r="59" spans="1:6" x14ac:dyDescent="0.7">
      <c r="A59" s="5" t="s">
        <v>60</v>
      </c>
      <c r="B59" s="1"/>
      <c r="D59" s="1"/>
      <c r="E59" s="1">
        <v>64800</v>
      </c>
      <c r="F59" s="1">
        <v>324000</v>
      </c>
    </row>
    <row r="60" spans="1:6" x14ac:dyDescent="0.7">
      <c r="A60" s="5" t="s">
        <v>61</v>
      </c>
      <c r="B60" s="1"/>
      <c r="D60" s="1"/>
      <c r="E60" s="1"/>
      <c r="F60" s="1"/>
    </row>
    <row r="61" spans="1:6" x14ac:dyDescent="0.7">
      <c r="A61" s="5" t="s">
        <v>62</v>
      </c>
      <c r="B61" s="1"/>
      <c r="D61" s="1"/>
      <c r="E61" s="1"/>
      <c r="F61" s="1"/>
    </row>
    <row r="62" spans="1:6" x14ac:dyDescent="0.7">
      <c r="A62" s="5" t="s">
        <v>64</v>
      </c>
      <c r="B62" s="1"/>
      <c r="D62" s="1"/>
      <c r="E62" s="1"/>
      <c r="F62" s="1"/>
    </row>
    <row r="63" spans="1:6" x14ac:dyDescent="0.7">
      <c r="A63" s="5" t="s">
        <v>63</v>
      </c>
      <c r="B63" s="1"/>
      <c r="D63" s="1"/>
      <c r="E63" s="1"/>
      <c r="F63" s="1"/>
    </row>
    <row r="64" spans="1:6" x14ac:dyDescent="0.7">
      <c r="A64" s="5" t="s">
        <v>65</v>
      </c>
      <c r="B64" s="1"/>
      <c r="D64" s="1"/>
      <c r="E64" s="1"/>
      <c r="F64" s="1"/>
    </row>
    <row r="65" spans="1:6" x14ac:dyDescent="0.7">
      <c r="A65" s="5" t="s">
        <v>66</v>
      </c>
      <c r="B65" s="1"/>
      <c r="D65" s="1"/>
      <c r="E65" s="1"/>
      <c r="F65" s="1"/>
    </row>
    <row r="66" spans="1:6" x14ac:dyDescent="0.7">
      <c r="A66" s="5" t="s">
        <v>67</v>
      </c>
      <c r="B66" s="1"/>
      <c r="D66" s="1"/>
      <c r="E66" s="1"/>
      <c r="F66" s="1"/>
    </row>
    <row r="67" spans="1:6" x14ac:dyDescent="0.7">
      <c r="A67" s="5" t="s">
        <v>68</v>
      </c>
      <c r="B67" s="1"/>
      <c r="D67" s="1"/>
      <c r="E67" s="1"/>
      <c r="F67" s="1"/>
    </row>
    <row r="68" spans="1:6" x14ac:dyDescent="0.7">
      <c r="A68" s="5" t="s">
        <v>69</v>
      </c>
      <c r="B68" s="1"/>
      <c r="D68" s="1"/>
      <c r="E68" s="1"/>
      <c r="F68" s="1"/>
    </row>
    <row r="69" spans="1:6" x14ac:dyDescent="0.7">
      <c r="A69" s="5" t="s">
        <v>70</v>
      </c>
      <c r="B69" s="1"/>
      <c r="D69" s="1"/>
      <c r="E69" s="1"/>
      <c r="F69" s="1"/>
    </row>
    <row r="70" spans="1:6" x14ac:dyDescent="0.7">
      <c r="A70" s="5" t="s">
        <v>83</v>
      </c>
      <c r="B70" s="1">
        <v>100000</v>
      </c>
      <c r="C70" s="1">
        <v>100000</v>
      </c>
      <c r="D70" s="1">
        <v>100000</v>
      </c>
      <c r="E70" s="1">
        <v>100000</v>
      </c>
      <c r="F70" s="1">
        <v>100000</v>
      </c>
    </row>
    <row r="71" spans="1:6" x14ac:dyDescent="0.7">
      <c r="A71" s="2"/>
      <c r="B71" s="1"/>
      <c r="D71" s="1"/>
      <c r="E71" s="1"/>
      <c r="F71" s="1"/>
    </row>
    <row r="72" spans="1:6" x14ac:dyDescent="0.7">
      <c r="A72" s="2"/>
      <c r="B72" s="1"/>
      <c r="D72" s="1"/>
      <c r="E72" s="1"/>
      <c r="F72" s="1"/>
    </row>
    <row r="73" spans="1:6" x14ac:dyDescent="0.7">
      <c r="A73" s="2" t="s">
        <v>71</v>
      </c>
      <c r="B73" s="1">
        <v>3762444</v>
      </c>
      <c r="C73" s="1">
        <v>8859439</v>
      </c>
      <c r="D73" s="1">
        <v>3930684</v>
      </c>
      <c r="E73" s="1">
        <v>5687770</v>
      </c>
      <c r="F73" s="1">
        <v>3944386</v>
      </c>
    </row>
    <row r="74" spans="1:6" s="3" customFormat="1" x14ac:dyDescent="0.7">
      <c r="A74" s="3" t="s">
        <v>72</v>
      </c>
      <c r="B74" s="16">
        <f>SUM(B57:B73)</f>
        <v>14939805</v>
      </c>
      <c r="C74" s="16">
        <f t="shared" ref="C74:F74" si="8">SUM(C57:C73)</f>
        <v>16697006</v>
      </c>
      <c r="D74" s="16">
        <f t="shared" si="8"/>
        <v>15032297</v>
      </c>
      <c r="E74" s="16">
        <f t="shared" si="8"/>
        <v>13678288</v>
      </c>
      <c r="F74" s="16">
        <f t="shared" si="8"/>
        <v>12634355</v>
      </c>
    </row>
    <row r="75" spans="1:6" x14ac:dyDescent="0.7">
      <c r="A75" s="2" t="s">
        <v>73</v>
      </c>
      <c r="B75" s="1"/>
      <c r="D75" s="1"/>
      <c r="E75" s="1"/>
      <c r="F75" s="1"/>
    </row>
    <row r="76" spans="1:6" x14ac:dyDescent="0.7">
      <c r="A76" s="2" t="s">
        <v>74</v>
      </c>
      <c r="B76" s="1"/>
      <c r="D76" s="1"/>
      <c r="E76" s="1"/>
      <c r="F76" s="1"/>
    </row>
    <row r="77" spans="1:6" x14ac:dyDescent="0.7">
      <c r="A77" s="2" t="s">
        <v>75</v>
      </c>
      <c r="B77" s="1">
        <v>6000000</v>
      </c>
      <c r="C77" s="18">
        <f>B77-50000*12</f>
        <v>5400000</v>
      </c>
      <c r="D77" s="18">
        <f t="shared" ref="D77:F77" si="9">C77-50000*12</f>
        <v>4800000</v>
      </c>
      <c r="E77" s="18">
        <f t="shared" si="9"/>
        <v>4200000</v>
      </c>
      <c r="F77" s="18">
        <f t="shared" si="9"/>
        <v>3600000</v>
      </c>
    </row>
    <row r="78" spans="1:6" x14ac:dyDescent="0.7">
      <c r="A78" s="2" t="s">
        <v>76</v>
      </c>
      <c r="B78" s="1"/>
      <c r="D78" s="1"/>
      <c r="E78" s="1"/>
      <c r="F78" s="1"/>
    </row>
    <row r="79" spans="1:6" x14ac:dyDescent="0.7">
      <c r="A79" s="2" t="s">
        <v>78</v>
      </c>
      <c r="B79" s="1"/>
      <c r="D79" s="1"/>
      <c r="E79" s="1"/>
      <c r="F79" s="1"/>
    </row>
    <row r="80" spans="1:6" x14ac:dyDescent="0.7">
      <c r="A80" s="2" t="s">
        <v>77</v>
      </c>
      <c r="B80" s="1"/>
      <c r="D80" s="1"/>
      <c r="E80" s="1"/>
      <c r="F80" s="1"/>
    </row>
    <row r="81" spans="1:6" x14ac:dyDescent="0.7">
      <c r="A81" s="2"/>
      <c r="B81" s="1"/>
      <c r="D81" s="1"/>
      <c r="E81" s="1"/>
      <c r="F81" s="1"/>
    </row>
    <row r="82" spans="1:6" x14ac:dyDescent="0.7">
      <c r="A82" s="2"/>
      <c r="B82" s="1"/>
      <c r="D82" s="1"/>
      <c r="E82" s="1"/>
      <c r="F82" s="1"/>
    </row>
    <row r="83" spans="1:6" x14ac:dyDescent="0.7">
      <c r="A83" s="2"/>
      <c r="B83" s="1"/>
      <c r="D83" s="1"/>
      <c r="E83" s="1"/>
      <c r="F83" s="1"/>
    </row>
    <row r="84" spans="1:6" x14ac:dyDescent="0.7">
      <c r="A84" s="2"/>
      <c r="B84" s="1"/>
      <c r="D84" s="1"/>
      <c r="E84" s="1"/>
      <c r="F84" s="1"/>
    </row>
    <row r="85" spans="1:6" x14ac:dyDescent="0.7">
      <c r="A85" s="2" t="s">
        <v>79</v>
      </c>
      <c r="B85" s="1"/>
      <c r="D85" s="1"/>
      <c r="E85" s="1"/>
      <c r="F85" s="1"/>
    </row>
    <row r="86" spans="1:6" x14ac:dyDescent="0.7">
      <c r="A86" s="2"/>
      <c r="B86" s="1"/>
      <c r="D86" s="1"/>
      <c r="E86" s="1"/>
      <c r="F86" s="1"/>
    </row>
    <row r="87" spans="1:6" x14ac:dyDescent="0.7">
      <c r="A87" s="2"/>
      <c r="B87" s="1"/>
      <c r="D87" s="1"/>
      <c r="E87" s="1"/>
      <c r="F87" s="1"/>
    </row>
    <row r="88" spans="1:6" x14ac:dyDescent="0.7">
      <c r="A88" s="2" t="s">
        <v>80</v>
      </c>
      <c r="B88" s="18">
        <f>B91-SUM(B89,B77,B90)</f>
        <v>9727533</v>
      </c>
      <c r="C88" s="18">
        <f t="shared" ref="C88:F88" si="10">C91-SUM(C89,C77,C90)</f>
        <v>145438</v>
      </c>
      <c r="D88" s="18">
        <f t="shared" si="10"/>
        <v>9471471</v>
      </c>
      <c r="E88" s="18">
        <f t="shared" si="10"/>
        <v>322546</v>
      </c>
      <c r="F88" s="18">
        <f t="shared" si="10"/>
        <v>4179261</v>
      </c>
    </row>
    <row r="89" spans="1:6" x14ac:dyDescent="0.7">
      <c r="A89" s="2" t="s">
        <v>81</v>
      </c>
      <c r="B89" s="1"/>
      <c r="C89" s="18">
        <f t="shared" ref="C89" si="11">B89+B88-B73</f>
        <v>5965089</v>
      </c>
      <c r="D89" s="18">
        <f>C89+C88-C73</f>
        <v>-2748912</v>
      </c>
      <c r="E89" s="18">
        <f t="shared" ref="E89:F89" si="12">D89+D88-D73</f>
        <v>2791875</v>
      </c>
      <c r="F89" s="18">
        <f t="shared" si="12"/>
        <v>-2573349</v>
      </c>
    </row>
    <row r="90" spans="1:6" x14ac:dyDescent="0.7">
      <c r="A90" s="2" t="s">
        <v>82</v>
      </c>
      <c r="B90" s="18">
        <f>B27</f>
        <v>-787728</v>
      </c>
      <c r="C90" s="18">
        <f t="shared" ref="C90:F90" si="13">C27</f>
        <v>5186479</v>
      </c>
      <c r="D90" s="18">
        <f t="shared" si="13"/>
        <v>3509738</v>
      </c>
      <c r="E90" s="18">
        <f t="shared" si="13"/>
        <v>6363867</v>
      </c>
      <c r="F90" s="18">
        <f t="shared" si="13"/>
        <v>7428443</v>
      </c>
    </row>
    <row r="91" spans="1:6" s="3" customFormat="1" x14ac:dyDescent="0.7">
      <c r="A91" s="3" t="s">
        <v>72</v>
      </c>
      <c r="B91" s="4">
        <v>14939805</v>
      </c>
      <c r="C91" s="4">
        <v>16697006</v>
      </c>
      <c r="D91" s="4">
        <v>15032297</v>
      </c>
      <c r="E91" s="4">
        <v>13678288</v>
      </c>
      <c r="F91" s="4">
        <v>12634355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C7"/>
    </sheetView>
  </sheetViews>
  <sheetFormatPr defaultRowHeight="17.649999999999999" x14ac:dyDescent="0.7"/>
  <sheetData>
    <row r="1" spans="1:3" x14ac:dyDescent="0.7">
      <c r="A1" s="7">
        <v>0</v>
      </c>
      <c r="B1" s="8">
        <v>0.05</v>
      </c>
      <c r="C1" s="7">
        <v>0</v>
      </c>
    </row>
    <row r="2" spans="1:3" x14ac:dyDescent="0.7">
      <c r="A2" s="7">
        <v>1950000</v>
      </c>
      <c r="B2" s="8">
        <v>0.1</v>
      </c>
      <c r="C2" s="7">
        <v>97500</v>
      </c>
    </row>
    <row r="3" spans="1:3" x14ac:dyDescent="0.7">
      <c r="A3" s="7">
        <v>3300000</v>
      </c>
      <c r="B3" s="8">
        <v>0.2</v>
      </c>
      <c r="C3" s="7">
        <v>427500</v>
      </c>
    </row>
    <row r="4" spans="1:3" x14ac:dyDescent="0.7">
      <c r="A4" s="7">
        <v>6950000</v>
      </c>
      <c r="B4" s="8">
        <v>0.23</v>
      </c>
      <c r="C4" s="7">
        <v>636000</v>
      </c>
    </row>
    <row r="5" spans="1:3" x14ac:dyDescent="0.7">
      <c r="A5" s="7">
        <v>9000000</v>
      </c>
      <c r="B5" s="8">
        <v>0.33</v>
      </c>
      <c r="C5" s="7">
        <v>1536000</v>
      </c>
    </row>
    <row r="6" spans="1:3" x14ac:dyDescent="0.7">
      <c r="A6" s="7">
        <v>18000000</v>
      </c>
      <c r="B6" s="8">
        <v>0.4</v>
      </c>
      <c r="C6" s="7">
        <v>2796000</v>
      </c>
    </row>
    <row r="7" spans="1:3" x14ac:dyDescent="0.7">
      <c r="A7" s="7">
        <v>40000000</v>
      </c>
      <c r="B7" s="8">
        <v>0.45</v>
      </c>
      <c r="C7" s="7">
        <v>4796000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推移</vt:lpstr>
      <vt:lpstr>税率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2017-08-22T04:33:17Z</dcterms:created>
  <dcterms:modified xsi:type="dcterms:W3CDTF">2017-08-22T04:33:28Z</dcterms:modified>
</cp:coreProperties>
</file>